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2_ncr:500000_{152991C8-D4DE-4BBF-AA5D-168DF1597578}" xr6:coauthVersionLast="31" xr6:coauthVersionMax="31" xr10:uidLastSave="{00000000-0000-0000-0000-000000000000}"/>
  <bookViews>
    <workbookView xWindow="0" yWindow="1200" windowWidth="22260" windowHeight="1265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6" i="1"/>
  <c r="J7" i="1"/>
  <c r="J9" i="1"/>
  <c r="J11" i="1"/>
  <c r="J8" i="1"/>
  <c r="J10" i="1"/>
  <c r="J12" i="1"/>
  <c r="J14" i="1"/>
  <c r="J13" i="1"/>
  <c r="N8" i="1" l="1"/>
  <c r="N15" i="1" l="1"/>
  <c r="L15" i="1"/>
  <c r="M15" i="1"/>
  <c r="K15" i="1"/>
  <c r="I15" i="1"/>
  <c r="H15" i="1"/>
  <c r="G15" i="1"/>
  <c r="J15" i="1" s="1"/>
  <c r="F15" i="1"/>
  <c r="E15" i="1"/>
  <c r="D15" i="1"/>
  <c r="C15" i="1"/>
  <c r="M9" i="1" l="1"/>
  <c r="M7" i="1"/>
  <c r="M6" i="1"/>
  <c r="M10" i="1"/>
  <c r="M11" i="1"/>
  <c r="M8" i="1"/>
  <c r="M12" i="1"/>
  <c r="M14" i="1"/>
  <c r="M13" i="1"/>
  <c r="L9" i="1"/>
  <c r="L7" i="1"/>
  <c r="L6" i="1"/>
  <c r="L10" i="1"/>
  <c r="L11" i="1"/>
  <c r="L8" i="1"/>
  <c r="L12" i="1"/>
  <c r="L14" i="1"/>
  <c r="L13" i="1"/>
  <c r="K6" i="1"/>
  <c r="K7" i="1"/>
  <c r="K8" i="1"/>
  <c r="K9" i="1"/>
  <c r="K10" i="1"/>
  <c r="K11" i="1"/>
  <c r="K12" i="1"/>
  <c r="K13" i="1"/>
  <c r="K14" i="1"/>
  <c r="F12" i="1" l="1"/>
  <c r="N12" i="1" s="1"/>
  <c r="F9" i="1"/>
  <c r="N9" i="1" s="1"/>
  <c r="F7" i="1"/>
  <c r="N7" i="1" s="1"/>
  <c r="F10" i="1"/>
  <c r="N10" i="1" s="1"/>
  <c r="F6" i="1"/>
  <c r="N6" i="1" s="1"/>
  <c r="F11" i="1"/>
  <c r="N11" i="1" s="1"/>
  <c r="D14" i="1" l="1"/>
  <c r="F14" i="1" s="1"/>
  <c r="N14" i="1" s="1"/>
  <c r="B14" i="1"/>
  <c r="B6" i="1"/>
  <c r="B11" i="1"/>
  <c r="D8" i="1"/>
  <c r="C13" i="1"/>
  <c r="F13" i="1" s="1"/>
  <c r="N13" i="1" s="1"/>
  <c r="O13" i="1" s="1"/>
  <c r="O7" i="1" l="1"/>
  <c r="O9" i="1"/>
  <c r="O11" i="1"/>
  <c r="O14" i="1"/>
  <c r="O8" i="1"/>
  <c r="O12" i="1"/>
  <c r="O6" i="1"/>
  <c r="O10" i="1"/>
</calcChain>
</file>

<file path=xl/sharedStrings.xml><?xml version="1.0" encoding="utf-8"?>
<sst xmlns="http://schemas.openxmlformats.org/spreadsheetml/2006/main" count="33" uniqueCount="26">
  <si>
    <t>Science pas fermée</t>
  </si>
  <si>
    <t>Les ours cartésiens</t>
  </si>
  <si>
    <t>Les blobs</t>
  </si>
  <si>
    <t>Défenseur</t>
  </si>
  <si>
    <t>Opposant</t>
  </si>
  <si>
    <t>Rapporteur</t>
  </si>
  <si>
    <t>Les variables uniques</t>
  </si>
  <si>
    <t>Pataquiches</t>
  </si>
  <si>
    <t>Polyglottes</t>
  </si>
  <si>
    <t>ADMaths</t>
  </si>
  <si>
    <t>Total</t>
  </si>
  <si>
    <t>Rang</t>
  </si>
  <si>
    <t>Défenseur (Tour 1)</t>
  </si>
  <si>
    <t>Opposant (Tour 1)</t>
  </si>
  <si>
    <t>Rapporteur (Tour 1)</t>
  </si>
  <si>
    <t>Total (Tour 1)</t>
  </si>
  <si>
    <t>Total (Tour 2)</t>
  </si>
  <si>
    <t>Opposant (Tour 2)</t>
  </si>
  <si>
    <t>Rapporteur (Tour 2)</t>
  </si>
  <si>
    <t>Equipe</t>
  </si>
  <si>
    <t>TOUR 1</t>
  </si>
  <si>
    <t>TOUR 2</t>
  </si>
  <si>
    <t>BILAN</t>
  </si>
  <si>
    <t xml:space="preserve">Meilleur </t>
  </si>
  <si>
    <t>Notes sur</t>
  </si>
  <si>
    <t>Défenseur (Tour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</si>
</sst>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0" fontId="0" fillId="0" borderId="0" xfId="0" applyFont="1"/>
    <xf numFmtId="0" fontId="1" fillId="3" borderId="0" xfId="2" applyAlignment="1">
      <alignment horizontal="center"/>
    </xf>
    <xf numFmtId="0" fontId="1" fillId="2" borderId="0" xfId="1" applyAlignment="1">
      <alignment horizontal="center"/>
    </xf>
  </cellXfs>
  <cellStyles count="3">
    <cellStyle name="20% - Accent1" xfId="1" builtinId="30"/>
    <cellStyle name="60% - Accent1" xfId="2" builtinId="32"/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5ad806344153e2/1619%20Ecole/TFJM18/R&#233;sultats%20Paris%201/Notes%20finales%20Tou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 A"/>
      <sheetName val="Poule B"/>
      <sheetName val="Poule C"/>
      <sheetName val="Poule D"/>
      <sheetName val="Résultat"/>
    </sheetNames>
    <sheetDataSet>
      <sheetData sheetId="0"/>
      <sheetData sheetId="1"/>
      <sheetData sheetId="2">
        <row r="19">
          <cell r="C19" t="str">
            <v>Science Ouverte</v>
          </cell>
        </row>
        <row r="20">
          <cell r="C20" t="str">
            <v>Polyglottes</v>
          </cell>
        </row>
        <row r="21">
          <cell r="C21" t="str">
            <v>Turing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67D41C-0D18-4993-ABCF-4E684647F0A8}" name="Table4" displayName="Table4" ref="B5:O14" totalsRowShown="0">
  <autoFilter ref="B5:O14" xr:uid="{DE2A53E2-CBCB-45EA-B67E-217900E027AD}"/>
  <sortState ref="B6:O14">
    <sortCondition descending="1" ref="N5:N14"/>
  </sortState>
  <tableColumns count="14">
    <tableColumn id="1" xr3:uid="{660B7E31-CE03-4253-B45D-CB534B40ED44}" name="Equipe"/>
    <tableColumn id="2" xr3:uid="{9359A2A9-FF0F-4010-9AF1-467DE1B9B369}" name="Défenseur (Tour 1)"/>
    <tableColumn id="3" xr3:uid="{6BF2B904-26E2-4946-B72D-1D2510AE5456}" name="Opposant (Tour 1)"/>
    <tableColumn id="4" xr3:uid="{912670B7-8041-4BD4-9319-88D1B8A2841B}" name="Rapporteur (Tour 1)"/>
    <tableColumn id="5" xr3:uid="{96EFC19D-A57B-4FA8-A36E-8F7A2A7DA791}" name="Total (Tour 1)">
      <calculatedColumnFormula>SUM(C6:E6)</calculatedColumnFormula>
    </tableColumn>
    <tableColumn id="6" xr3:uid="{4823C6B3-1465-4779-84E2-3802836F7C5B}" name="Défenseur (Tour 2)"/>
    <tableColumn id="7" xr3:uid="{2ED4CA75-E1E8-4D88-A6EF-7C30D246D676}" name="Opposant (Tour 2)"/>
    <tableColumn id="8" xr3:uid="{921D492D-73E2-40EB-8AD4-344658F7F028}" name="Rapporteur (Tour 2)"/>
    <tableColumn id="9" xr3:uid="{0AF3EF9A-65BA-44C9-81EC-CF9823F6463E}" name="Total (Tour 2)" dataDxfId="0">
      <calculatedColumnFormula>SUM(Table4[[#This Row],[Défenseur (Tour 2)]:[Rapporteur (Tour 2)]])</calculatedColumnFormula>
    </tableColumn>
    <tableColumn id="15" xr3:uid="{C1C8EA59-DE77-407E-973B-52FD8EEDF145}" name="Défenseur" dataDxfId="3">
      <calculatedColumnFormula>Table4[[#This Row],[Défenseur (Tour 1)]]+Table4[[#This Row],[Défenseur (Tour 2)]]</calculatedColumnFormula>
    </tableColumn>
    <tableColumn id="14" xr3:uid="{3D6F6BA0-59A4-4444-9629-16C97ED0E9F6}" name="Opposant" dataDxfId="2">
      <calculatedColumnFormula>Table4[[#This Row],[Opposant (Tour 1)]]+Table4[[#This Row],[Opposant (Tour 2)]]</calculatedColumnFormula>
    </tableColumn>
    <tableColumn id="13" xr3:uid="{CA4832FC-3A5C-4601-9D25-147100D7C3C7}" name="Rapporteur" dataDxfId="1">
      <calculatedColumnFormula>Table4[[#This Row],[Rapporteur (Tour 1)]]+Table4[[#This Row],[Rapporteur (Tour 2)]]</calculatedColumnFormula>
    </tableColumn>
    <tableColumn id="10" xr3:uid="{49990D0D-05A5-4CB1-B61F-3C0DC3C5E364}" name="Total">
      <calculatedColumnFormula>F6+J6</calculatedColumnFormula>
    </tableColumn>
    <tableColumn id="11" xr3:uid="{E8B0908C-5176-42BD-9D3E-F6669DE0A4CF}" name="Rang">
      <calculatedColumnFormula>RANK(N6,$N$6:$N$14)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20"/>
  <sheetViews>
    <sheetView tabSelected="1" zoomScale="85" zoomScaleNormal="85" workbookViewId="0">
      <selection activeCell="M23" sqref="M23"/>
    </sheetView>
  </sheetViews>
  <sheetFormatPr defaultRowHeight="14.5" x14ac:dyDescent="0.35"/>
  <cols>
    <col min="2" max="2" width="19.453125" customWidth="1"/>
    <col min="3" max="3" width="18.54296875" customWidth="1"/>
    <col min="4" max="4" width="18.08984375" customWidth="1"/>
    <col min="5" max="5" width="19.453125" customWidth="1"/>
    <col min="6" max="6" width="14.08984375" customWidth="1"/>
    <col min="7" max="7" width="19.54296875" customWidth="1"/>
    <col min="8" max="8" width="18.08984375" customWidth="1"/>
    <col min="9" max="9" width="19.453125" customWidth="1"/>
    <col min="10" max="13" width="14.08984375" customWidth="1"/>
  </cols>
  <sheetData>
    <row r="4" spans="2:15" x14ac:dyDescent="0.35">
      <c r="C4" s="3" t="s">
        <v>20</v>
      </c>
      <c r="D4" s="3"/>
      <c r="E4" s="3"/>
      <c r="F4" s="3"/>
      <c r="G4" s="2" t="s">
        <v>21</v>
      </c>
      <c r="H4" s="2"/>
      <c r="I4" s="2"/>
      <c r="J4" s="2"/>
      <c r="K4" s="3" t="s">
        <v>22</v>
      </c>
      <c r="L4" s="3"/>
      <c r="M4" s="3"/>
      <c r="N4" s="3"/>
      <c r="O4" s="3"/>
    </row>
    <row r="5" spans="2:15" x14ac:dyDescent="0.35">
      <c r="B5" t="s">
        <v>19</v>
      </c>
      <c r="C5" t="s">
        <v>12</v>
      </c>
      <c r="D5" t="s">
        <v>13</v>
      </c>
      <c r="E5" t="s">
        <v>14</v>
      </c>
      <c r="F5" s="1" t="s">
        <v>15</v>
      </c>
      <c r="G5" t="s">
        <v>25</v>
      </c>
      <c r="H5" t="s">
        <v>17</v>
      </c>
      <c r="I5" t="s">
        <v>18</v>
      </c>
      <c r="J5" t="s">
        <v>16</v>
      </c>
      <c r="K5" t="s">
        <v>3</v>
      </c>
      <c r="L5" t="s">
        <v>4</v>
      </c>
      <c r="M5" t="s">
        <v>5</v>
      </c>
      <c r="N5" t="s">
        <v>10</v>
      </c>
      <c r="O5" t="s">
        <v>11</v>
      </c>
    </row>
    <row r="6" spans="2:15" x14ac:dyDescent="0.35">
      <c r="B6" t="str">
        <f>'[1]Poule C'!C20</f>
        <v>Polyglottes</v>
      </c>
      <c r="C6">
        <v>43.75</v>
      </c>
      <c r="D6">
        <v>25.5</v>
      </c>
      <c r="E6">
        <v>15.5</v>
      </c>
      <c r="F6">
        <f>SUM(C6:E6)</f>
        <v>84.75</v>
      </c>
      <c r="G6">
        <v>40.25</v>
      </c>
      <c r="H6">
        <v>25.75</v>
      </c>
      <c r="I6">
        <v>15.5</v>
      </c>
      <c r="J6">
        <f>SUM(Table4[[#This Row],[Défenseur (Tour 2)]:[Rapporteur (Tour 2)]])</f>
        <v>81.5</v>
      </c>
      <c r="K6">
        <f>Table4[[#This Row],[Défenseur (Tour 1)]]+Table4[[#This Row],[Défenseur (Tour 2)]]</f>
        <v>84</v>
      </c>
      <c r="L6">
        <f>Table4[[#This Row],[Opposant (Tour 1)]]+Table4[[#This Row],[Opposant (Tour 2)]]</f>
        <v>51.25</v>
      </c>
      <c r="M6">
        <f>Table4[[#This Row],[Rapporteur (Tour 1)]]+Table4[[#This Row],[Rapporteur (Tour 2)]]</f>
        <v>31</v>
      </c>
      <c r="N6">
        <f>F6+J6</f>
        <v>166.25</v>
      </c>
      <c r="O6">
        <f>RANK(N6,$N$6:$N$14)</f>
        <v>1</v>
      </c>
    </row>
    <row r="7" spans="2:15" x14ac:dyDescent="0.35">
      <c r="B7" t="s">
        <v>7</v>
      </c>
      <c r="C7">
        <v>33.5</v>
      </c>
      <c r="D7">
        <v>24</v>
      </c>
      <c r="E7">
        <v>15.5</v>
      </c>
      <c r="F7">
        <f>SUM(C7:E7)</f>
        <v>73</v>
      </c>
      <c r="G7">
        <v>42.25</v>
      </c>
      <c r="H7">
        <v>26</v>
      </c>
      <c r="I7">
        <v>17</v>
      </c>
      <c r="J7">
        <f>SUM(Table4[[#This Row],[Défenseur (Tour 2)]:[Rapporteur (Tour 2)]])</f>
        <v>85.25</v>
      </c>
      <c r="K7">
        <f>Table4[[#This Row],[Défenseur (Tour 1)]]+Table4[[#This Row],[Défenseur (Tour 2)]]</f>
        <v>75.75</v>
      </c>
      <c r="L7">
        <f>Table4[[#This Row],[Opposant (Tour 1)]]+Table4[[#This Row],[Opposant (Tour 2)]]</f>
        <v>50</v>
      </c>
      <c r="M7">
        <f>Table4[[#This Row],[Rapporteur (Tour 1)]]+Table4[[#This Row],[Rapporteur (Tour 2)]]</f>
        <v>32.5</v>
      </c>
      <c r="N7">
        <f>F7+J7</f>
        <v>158.25</v>
      </c>
      <c r="O7">
        <f>RANK(N7,$N$6:$N$14)</f>
        <v>2</v>
      </c>
    </row>
    <row r="8" spans="2:15" x14ac:dyDescent="0.35">
      <c r="B8" t="s">
        <v>1</v>
      </c>
      <c r="C8">
        <v>37.5</v>
      </c>
      <c r="D8">
        <f>21.25</f>
        <v>21.25</v>
      </c>
      <c r="E8">
        <v>16.5</v>
      </c>
      <c r="F8">
        <f>SUM(C8:E8)</f>
        <v>75.25</v>
      </c>
      <c r="G8">
        <v>48.75</v>
      </c>
      <c r="H8">
        <v>20.25</v>
      </c>
      <c r="I8">
        <v>13.75</v>
      </c>
      <c r="J8">
        <f>SUM(Table4[[#This Row],[Défenseur (Tour 2)]:[Rapporteur (Tour 2)]])</f>
        <v>82.75</v>
      </c>
      <c r="K8">
        <f>Table4[[#This Row],[Défenseur (Tour 1)]]+Table4[[#This Row],[Défenseur (Tour 2)]]</f>
        <v>86.25</v>
      </c>
      <c r="L8">
        <f>Table4[[#This Row],[Opposant (Tour 1)]]+Table4[[#This Row],[Opposant (Tour 2)]]</f>
        <v>41.5</v>
      </c>
      <c r="M8">
        <f>Table4[[#This Row],[Rapporteur (Tour 1)]]+Table4[[#This Row],[Rapporteur (Tour 2)]]</f>
        <v>30.25</v>
      </c>
      <c r="N8">
        <f>F8+J8</f>
        <v>158</v>
      </c>
      <c r="O8">
        <f>RANK(N8,$N$6:$N$14)</f>
        <v>3</v>
      </c>
    </row>
    <row r="9" spans="2:15" x14ac:dyDescent="0.35">
      <c r="B9" t="s">
        <v>6</v>
      </c>
      <c r="C9">
        <v>42.5</v>
      </c>
      <c r="D9">
        <v>21.5</v>
      </c>
      <c r="E9">
        <v>14.25</v>
      </c>
      <c r="F9">
        <f>SUM(C9:E9)</f>
        <v>78.25</v>
      </c>
      <c r="G9">
        <v>40.25</v>
      </c>
      <c r="H9">
        <v>20</v>
      </c>
      <c r="I9">
        <v>14.25</v>
      </c>
      <c r="J9">
        <f>SUM(Table4[[#This Row],[Défenseur (Tour 2)]:[Rapporteur (Tour 2)]])</f>
        <v>74.5</v>
      </c>
      <c r="K9">
        <f>Table4[[#This Row],[Défenseur (Tour 1)]]+Table4[[#This Row],[Défenseur (Tour 2)]]</f>
        <v>82.75</v>
      </c>
      <c r="L9">
        <f>Table4[[#This Row],[Opposant (Tour 1)]]+Table4[[#This Row],[Opposant (Tour 2)]]</f>
        <v>41.5</v>
      </c>
      <c r="M9">
        <f>Table4[[#This Row],[Rapporteur (Tour 1)]]+Table4[[#This Row],[Rapporteur (Tour 2)]]</f>
        <v>28.5</v>
      </c>
      <c r="N9">
        <f>F9+J9</f>
        <v>152.75</v>
      </c>
      <c r="O9">
        <f>RANK(N9,$N$6:$N$14)</f>
        <v>4</v>
      </c>
    </row>
    <row r="10" spans="2:15" x14ac:dyDescent="0.35">
      <c r="B10" t="s">
        <v>9</v>
      </c>
      <c r="C10">
        <v>25.75</v>
      </c>
      <c r="D10">
        <v>15.5</v>
      </c>
      <c r="E10">
        <v>10</v>
      </c>
      <c r="F10">
        <f>SUM(C10:E10)</f>
        <v>51.25</v>
      </c>
      <c r="G10">
        <v>34.5</v>
      </c>
      <c r="H10">
        <v>22.5</v>
      </c>
      <c r="I10" s="1">
        <v>13.25</v>
      </c>
      <c r="J10">
        <f>SUM(Table4[[#This Row],[Défenseur (Tour 2)]:[Rapporteur (Tour 2)]])</f>
        <v>70.25</v>
      </c>
      <c r="K10">
        <f>Table4[[#This Row],[Défenseur (Tour 1)]]+Table4[[#This Row],[Défenseur (Tour 2)]]</f>
        <v>60.25</v>
      </c>
      <c r="L10">
        <f>Table4[[#This Row],[Opposant (Tour 1)]]+Table4[[#This Row],[Opposant (Tour 2)]]</f>
        <v>38</v>
      </c>
      <c r="M10">
        <f>Table4[[#This Row],[Rapporteur (Tour 1)]]+Table4[[#This Row],[Rapporteur (Tour 2)]]</f>
        <v>23.25</v>
      </c>
      <c r="N10">
        <f>F10+J10</f>
        <v>121.5</v>
      </c>
      <c r="O10">
        <f>RANK(N10,$N$6:$N$14)</f>
        <v>5</v>
      </c>
    </row>
    <row r="11" spans="2:15" x14ac:dyDescent="0.35">
      <c r="B11" t="str">
        <f>'[1]Poule C'!C21</f>
        <v>Turing</v>
      </c>
      <c r="C11">
        <v>26.25</v>
      </c>
      <c r="D11">
        <v>21</v>
      </c>
      <c r="E11">
        <v>5.75</v>
      </c>
      <c r="F11">
        <f>SUM(C11:E11)</f>
        <v>53</v>
      </c>
      <c r="G11">
        <v>27.5</v>
      </c>
      <c r="H11">
        <v>15.75</v>
      </c>
      <c r="I11">
        <v>14</v>
      </c>
      <c r="J11">
        <f>SUM(Table4[[#This Row],[Défenseur (Tour 2)]:[Rapporteur (Tour 2)]])</f>
        <v>57.25</v>
      </c>
      <c r="K11">
        <f>Table4[[#This Row],[Défenseur (Tour 1)]]+Table4[[#This Row],[Défenseur (Tour 2)]]</f>
        <v>53.75</v>
      </c>
      <c r="L11">
        <f>Table4[[#This Row],[Opposant (Tour 1)]]+Table4[[#This Row],[Opposant (Tour 2)]]</f>
        <v>36.75</v>
      </c>
      <c r="M11">
        <f>Table4[[#This Row],[Rapporteur (Tour 1)]]+Table4[[#This Row],[Rapporteur (Tour 2)]]</f>
        <v>19.75</v>
      </c>
      <c r="N11">
        <f>F11+J11</f>
        <v>110.25</v>
      </c>
      <c r="O11">
        <f>RANK(N11,$N$6:$N$14)</f>
        <v>6</v>
      </c>
    </row>
    <row r="12" spans="2:15" x14ac:dyDescent="0.35">
      <c r="B12" t="s">
        <v>2</v>
      </c>
      <c r="C12">
        <v>23.75</v>
      </c>
      <c r="D12">
        <v>18.25</v>
      </c>
      <c r="E12">
        <v>11</v>
      </c>
      <c r="F12">
        <f>SUM(C12:E12)</f>
        <v>53</v>
      </c>
      <c r="G12">
        <v>23.25</v>
      </c>
      <c r="H12">
        <v>17.25</v>
      </c>
      <c r="I12">
        <v>4.5</v>
      </c>
      <c r="J12">
        <f>SUM(Table4[[#This Row],[Défenseur (Tour 2)]:[Rapporteur (Tour 2)]])</f>
        <v>45</v>
      </c>
      <c r="K12">
        <f>Table4[[#This Row],[Défenseur (Tour 1)]]+Table4[[#This Row],[Défenseur (Tour 2)]]</f>
        <v>47</v>
      </c>
      <c r="L12">
        <f>Table4[[#This Row],[Opposant (Tour 1)]]+Table4[[#This Row],[Opposant (Tour 2)]]</f>
        <v>35.5</v>
      </c>
      <c r="M12">
        <f>Table4[[#This Row],[Rapporteur (Tour 1)]]+Table4[[#This Row],[Rapporteur (Tour 2)]]</f>
        <v>15.5</v>
      </c>
      <c r="N12">
        <f>F12+J12</f>
        <v>98</v>
      </c>
      <c r="O12">
        <f>RANK(N12,$N$6:$N$14)</f>
        <v>7</v>
      </c>
    </row>
    <row r="13" spans="2:15" x14ac:dyDescent="0.35">
      <c r="B13" t="s">
        <v>0</v>
      </c>
      <c r="C13">
        <f>26.25</f>
        <v>26.25</v>
      </c>
      <c r="D13">
        <v>6.75</v>
      </c>
      <c r="E13">
        <v>13.75</v>
      </c>
      <c r="F13">
        <f>SUM(C13:E13)</f>
        <v>46.75</v>
      </c>
      <c r="G13">
        <v>23.75</v>
      </c>
      <c r="H13">
        <v>15</v>
      </c>
      <c r="I13" s="1">
        <v>9.5</v>
      </c>
      <c r="J13">
        <f>SUM(Table4[[#This Row],[Défenseur (Tour 2)]:[Rapporteur (Tour 2)]])</f>
        <v>48.25</v>
      </c>
      <c r="K13">
        <f>Table4[[#This Row],[Défenseur (Tour 1)]]+Table4[[#This Row],[Défenseur (Tour 2)]]</f>
        <v>50</v>
      </c>
      <c r="L13">
        <f>Table4[[#This Row],[Opposant (Tour 1)]]+Table4[[#This Row],[Opposant (Tour 2)]]</f>
        <v>21.75</v>
      </c>
      <c r="M13">
        <f>Table4[[#This Row],[Rapporteur (Tour 1)]]+Table4[[#This Row],[Rapporteur (Tour 2)]]</f>
        <v>23.25</v>
      </c>
      <c r="N13">
        <f>F13+J13</f>
        <v>95</v>
      </c>
      <c r="O13">
        <f>RANK(N13,$N$6:$N$14)</f>
        <v>8</v>
      </c>
    </row>
    <row r="14" spans="2:15" x14ac:dyDescent="0.35">
      <c r="B14" t="str">
        <f>'[1]Poule C'!C19</f>
        <v>Science Ouverte</v>
      </c>
      <c r="C14">
        <v>28.5</v>
      </c>
      <c r="D14">
        <f>11.5</f>
        <v>11.5</v>
      </c>
      <c r="E14">
        <v>7.5</v>
      </c>
      <c r="F14">
        <f>SUM(C14:E14)</f>
        <v>47.5</v>
      </c>
      <c r="G14">
        <v>13.75</v>
      </c>
      <c r="H14">
        <v>18</v>
      </c>
      <c r="I14">
        <v>9</v>
      </c>
      <c r="J14">
        <f>SUM(Table4[[#This Row],[Défenseur (Tour 2)]:[Rapporteur (Tour 2)]])</f>
        <v>40.75</v>
      </c>
      <c r="K14">
        <f>Table4[[#This Row],[Défenseur (Tour 1)]]+Table4[[#This Row],[Défenseur (Tour 2)]]</f>
        <v>42.25</v>
      </c>
      <c r="L14">
        <f>Table4[[#This Row],[Opposant (Tour 1)]]+Table4[[#This Row],[Opposant (Tour 2)]]</f>
        <v>29.5</v>
      </c>
      <c r="M14">
        <f>Table4[[#This Row],[Rapporteur (Tour 1)]]+Table4[[#This Row],[Rapporteur (Tour 2)]]</f>
        <v>16.5</v>
      </c>
      <c r="N14">
        <f>F14+J14</f>
        <v>88.25</v>
      </c>
      <c r="O14">
        <f>RANK(N14,$N$6:$N$14)</f>
        <v>9</v>
      </c>
    </row>
    <row r="15" spans="2:15" x14ac:dyDescent="0.35">
      <c r="B15" t="s">
        <v>24</v>
      </c>
      <c r="C15">
        <f>20 + 2*16</f>
        <v>52</v>
      </c>
      <c r="D15">
        <f>9+2*10</f>
        <v>29</v>
      </c>
      <c r="E15">
        <f>19</f>
        <v>19</v>
      </c>
      <c r="F15">
        <f>SUM(C15:E15)</f>
        <v>100</v>
      </c>
      <c r="G15">
        <f>20 + 2*16</f>
        <v>52</v>
      </c>
      <c r="H15">
        <f>9+2*10</f>
        <v>29</v>
      </c>
      <c r="I15">
        <f>19</f>
        <v>19</v>
      </c>
      <c r="J15">
        <f>SUM(G15:I15)</f>
        <v>100</v>
      </c>
      <c r="K15">
        <f>C15+G15</f>
        <v>104</v>
      </c>
      <c r="L15">
        <f t="shared" ref="L15:M15" si="0">D15+H15</f>
        <v>58</v>
      </c>
      <c r="M15">
        <f t="shared" si="0"/>
        <v>38</v>
      </c>
      <c r="N15">
        <f>SUM(K15:M15)</f>
        <v>200</v>
      </c>
    </row>
    <row r="17" spans="5:7" x14ac:dyDescent="0.35">
      <c r="E17" t="s">
        <v>23</v>
      </c>
      <c r="F17" t="s">
        <v>3</v>
      </c>
      <c r="G17" t="s">
        <v>1</v>
      </c>
    </row>
    <row r="18" spans="5:7" x14ac:dyDescent="0.35">
      <c r="F18" t="s">
        <v>4</v>
      </c>
      <c r="G18" t="s">
        <v>8</v>
      </c>
    </row>
    <row r="19" spans="5:7" x14ac:dyDescent="0.35">
      <c r="F19" t="s">
        <v>5</v>
      </c>
      <c r="G19" t="s">
        <v>7</v>
      </c>
    </row>
    <row r="20" spans="5:7" x14ac:dyDescent="0.35">
      <c r="F20" t="s">
        <v>10</v>
      </c>
      <c r="G20" t="s">
        <v>8</v>
      </c>
    </row>
  </sheetData>
  <mergeCells count="3">
    <mergeCell ref="G4:J4"/>
    <mergeCell ref="C4:F4"/>
    <mergeCell ref="K4:O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2018-04-09T21:44:31Z</dcterms:modified>
</cp:coreProperties>
</file>